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4\06_2024\10_Vykazy_prezentacni\"/>
    </mc:Choice>
  </mc:AlternateContent>
  <xr:revisionPtr revIDLastSave="0" documentId="13_ncr:1_{824D9418-AEA2-496D-87BC-8979B0075404}" xr6:coauthVersionLast="47" xr6:coauthVersionMax="47" xr10:uidLastSave="{00000000-0000-0000-0000-000000000000}"/>
  <bookViews>
    <workbookView xWindow="-120" yWindow="-120" windowWidth="29040" windowHeight="15990" xr2:uid="{13B60D86-413D-4F00-81D7-C2723C85052F}"/>
  </bookViews>
  <sheets>
    <sheet name="Statement of Financial Position" sheetId="1" r:id="rId1"/>
    <sheet name="Income Statement" sheetId="2" r:id="rId2"/>
    <sheet name="Other Comprehensive Income" sheetId="3" r:id="rId3"/>
  </sheets>
  <definedNames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11__123Graph_DCHART_5" hidden="1">#REF!</definedName>
    <definedName name="_22D0Cwvu.Zeros._.hidd" hidden="1">#REF!,#REF!,#REF!</definedName>
    <definedName name="_33ÿ_0Swvu.Zeros._.hidd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1855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5942D90FDE2344518D2AAB1D8094C71D.edm" hidden="1">#REF!</definedName>
    <definedName name="_bdm.94FE52946C664569BA8B52586769C600.edm" hidden="1">#REF!</definedName>
    <definedName name="_bdm.F655C526F0F54DB4A424D4387F1CFEAE.edm" hidden="1">#REF!</definedName>
    <definedName name="_Order1" hidden="1">0</definedName>
    <definedName name="_Order2" hidden="1">0</definedName>
    <definedName name="ActRok">#REF!</definedName>
    <definedName name="akt_obdobi">#REF!</definedName>
    <definedName name="anscount" hidden="1">1</definedName>
    <definedName name="AS2DocOpenMode" hidden="1">"AS2DocumentEdit"</definedName>
    <definedName name="Category">#REF!</definedName>
    <definedName name="CIQWBGuid" hidden="1">"2d65a42e-a765-4846-a626-3911b7460f8c"</definedName>
    <definedName name="Cr" hidden="1">#REF!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FLOW">#REF!</definedName>
    <definedName name="GCP_TOT">#REF!</definedName>
    <definedName name="HK_CZ_AU">#REF!</definedName>
    <definedName name="HK_CZ_KZ">#REF!</definedName>
    <definedName name="HK_CZ_PZ">#REF!</definedName>
    <definedName name="HK_CZ_RSP">#REF!</definedName>
    <definedName name="HK_CZ_TACC">#REF!</definedName>
    <definedName name="HK_CZ_ZM">#REF!</definedName>
    <definedName name="HK_SK_AU">#REF!</definedName>
    <definedName name="HK_SK_KZ">#REF!</definedName>
    <definedName name="HK_SK_PZ">#REF!</definedName>
    <definedName name="HK_SK_RSP">#REF!</definedName>
    <definedName name="HK_SK_TACC">#REF!</definedName>
    <definedName name="HK_SK_ZM">#REF!</definedName>
    <definedName name="IQ_ADDIN" hidden="1">"AUTO"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"a1614"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CH" hidden="1">110000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42184.6675347222</definedName>
    <definedName name="IQ_NAMES_REVISION_DATE__1" hidden="1">42317.7068865741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3</definedName>
    <definedName name="IQB_BOOKMARK_LOCATION_0" hidden="1">#REF!</definedName>
    <definedName name="IQB_BOOKMARK_LOCATION_1" hidden="1">#REF!</definedName>
    <definedName name="IQB_BOOKMARK_LOCATION_2" hidden="1">#REF!</definedName>
    <definedName name="IQRSharepriceB19" hidden="1">#REF!</definedName>
    <definedName name="IQRSharepriceC20" hidden="1">#REF!</definedName>
    <definedName name="IQRSheet2B16" hidden="1">#REF!</definedName>
    <definedName name="K2_WBEVMODE" hidden="1">0</definedName>
    <definedName name="naklady_s96" localSheetId="0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1">'Income Statement'!$B$1:$E$30</definedName>
    <definedName name="_xlnm.Print_Area" localSheetId="2">'Other Comprehensive Income'!$B$1:$E$28</definedName>
    <definedName name="_xlnm.Print_Area" localSheetId="0">'Statement of Financial Position'!$B$1:$E$37</definedName>
    <definedName name="odeslano">#REF!</definedName>
    <definedName name="Pal_Workbook_GUID" hidden="1">"5MS1FBE1MTNT2M4THEE529HS"</definedName>
    <definedName name="pocatek_obdobi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#REF!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#REF!</definedName>
    <definedName name="scale2">#REF!</definedName>
    <definedName name="SEG">#REF!</definedName>
    <definedName name="srovnavaci_BS">#REF!</definedName>
    <definedName name="srovnavaci_PL">#REF!</definedName>
    <definedName name="TACC">#REF!</definedName>
    <definedName name="TB_CZ">#REF!</definedName>
    <definedName name="TB_ELIM">#REF!</definedName>
    <definedName name="TB_SK">#REF!</definedName>
    <definedName name="Time">#REF!</definedName>
    <definedName name="TypZprava">#REF!</definedName>
    <definedName name="TypZpravaEN">#REF!</definedName>
    <definedName name="wrn.Základní._.sestava." localSheetId="0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F15" i="3"/>
  <c r="H1" i="3"/>
  <c r="G30" i="2"/>
  <c r="F30" i="2"/>
  <c r="G20" i="2"/>
  <c r="F20" i="2"/>
  <c r="G16" i="2"/>
  <c r="F16" i="2"/>
  <c r="G15" i="2"/>
  <c r="F15" i="2"/>
  <c r="H1" i="2"/>
  <c r="G12" i="1"/>
  <c r="F12" i="1"/>
  <c r="H1" i="1"/>
  <c r="F37" i="1" l="1"/>
  <c r="F25" i="1"/>
  <c r="G37" i="1"/>
  <c r="G25" i="1"/>
  <c r="F28" i="1"/>
  <c r="G28" i="1"/>
  <c r="F36" i="1"/>
  <c r="G36" i="1"/>
  <c r="F28" i="2"/>
  <c r="F10" i="2"/>
  <c r="G28" i="2"/>
  <c r="G10" i="2"/>
  <c r="F28" i="3"/>
  <c r="G28" i="3"/>
  <c r="F26" i="3"/>
  <c r="G26" i="3"/>
  <c r="F27" i="3"/>
  <c r="G27" i="3"/>
  <c r="G1" i="3" l="1"/>
  <c r="G1" i="2"/>
  <c r="G1" i="1"/>
</calcChain>
</file>

<file path=xl/sharedStrings.xml><?xml version="1.0" encoding="utf-8"?>
<sst xmlns="http://schemas.openxmlformats.org/spreadsheetml/2006/main" count="102" uniqueCount="75">
  <si>
    <t>MAIN</t>
  </si>
  <si>
    <t xml:space="preserve">Generali Česká pojišťovna a.s. </t>
  </si>
  <si>
    <t>Registered office:</t>
  </si>
  <si>
    <t>Spálená 75/16</t>
  </si>
  <si>
    <t>110 00 Praha 1</t>
  </si>
  <si>
    <t>ID number:</t>
  </si>
  <si>
    <t>452 72 956</t>
  </si>
  <si>
    <t>Statement of Financial Position</t>
  </si>
  <si>
    <t>Investments to subsidiaries and associates</t>
  </si>
  <si>
    <t>Investments</t>
  </si>
  <si>
    <t>Investment properties</t>
  </si>
  <si>
    <t>Financial assets measured at amortised cost</t>
  </si>
  <si>
    <t>Financial assets measured at fair value through other comprehensive income</t>
  </si>
  <si>
    <t>Financial assets measured at fair value through profit or loss</t>
  </si>
  <si>
    <t>Receivables</t>
  </si>
  <si>
    <t>Insurance contract assets</t>
  </si>
  <si>
    <t>Reinsurance contract assets held</t>
  </si>
  <si>
    <t>Property and equipment</t>
  </si>
  <si>
    <t>Intangible assets</t>
  </si>
  <si>
    <t>Non-current assets held-for-sale</t>
  </si>
  <si>
    <t>Deferred tax receivable</t>
  </si>
  <si>
    <t>Other assets</t>
  </si>
  <si>
    <t>Total assets</t>
  </si>
  <si>
    <t>Share capital</t>
  </si>
  <si>
    <t>Retained earnings and other reserves</t>
  </si>
  <si>
    <t>Total equity</t>
  </si>
  <si>
    <t>Insurance contract liabilities</t>
  </si>
  <si>
    <t>Reinsurance contract held liabilities</t>
  </si>
  <si>
    <t>Other provisions</t>
  </si>
  <si>
    <t>Financial liabilities</t>
  </si>
  <si>
    <t>Payables</t>
  </si>
  <si>
    <t>Deferred tax liability</t>
  </si>
  <si>
    <t>Accruals and deferred income</t>
  </si>
  <si>
    <t xml:space="preserve">Total liabilities </t>
  </si>
  <si>
    <t>Total equity and liabilities</t>
  </si>
  <si>
    <t>Income Statement</t>
  </si>
  <si>
    <t>Insurance service result</t>
  </si>
  <si>
    <t>Insurance revenue</t>
  </si>
  <si>
    <t>Insurance service expenses</t>
  </si>
  <si>
    <t>Insurance service result from reinsurance contracts</t>
  </si>
  <si>
    <t>Investments result</t>
  </si>
  <si>
    <t>Investment return</t>
  </si>
  <si>
    <t>Interest income</t>
  </si>
  <si>
    <t>Other investment revenue</t>
  </si>
  <si>
    <t>Net impairment loss on financial assets</t>
  </si>
  <si>
    <t>Insurance finance expenses</t>
  </si>
  <si>
    <t>Net finance expenses from insurance contracts</t>
  </si>
  <si>
    <t>Net finance income from reinsurance contracts</t>
  </si>
  <si>
    <t>Revenue from investment management services</t>
  </si>
  <si>
    <t>Other income</t>
  </si>
  <si>
    <t>Other operating expenses</t>
  </si>
  <si>
    <t>Other finance costs</t>
  </si>
  <si>
    <t>Profit before tax</t>
  </si>
  <si>
    <t>Income tax expense</t>
  </si>
  <si>
    <t>Net profit for the year</t>
  </si>
  <si>
    <t>Other Comprehensive Income</t>
  </si>
  <si>
    <t>Other comprehensive income - elements will not be recycled to profit or loss</t>
  </si>
  <si>
    <t>Currency translation differencies</t>
  </si>
  <si>
    <t>Equity investments at FVOCI</t>
  </si>
  <si>
    <t>Tax on items of Other comprehensive income</t>
  </si>
  <si>
    <t>Other comprehensive income - elements which may be recycled to profit or loss</t>
  </si>
  <si>
    <t>Land and buildings revaluation gain/loss in equity - gross</t>
  </si>
  <si>
    <t>Land and buildings revaluation gain/loss on derecognition in retained earnings</t>
  </si>
  <si>
    <t>Debt investments at FVOCI - Net change in fair value</t>
  </si>
  <si>
    <t>Debt investments at FVOCI - Net amount reclassified to profit or loss</t>
  </si>
  <si>
    <t>Financial assets measured at fair value through other comprehensive income - Allocation to ECL / Reversal of ECL</t>
  </si>
  <si>
    <t>Other comprehensive income/loss, net of tax</t>
  </si>
  <si>
    <t>Total Comprehensive Income</t>
  </si>
  <si>
    <t>30.6.2023</t>
  </si>
  <si>
    <t>Quarterly Performance Report 2024</t>
  </si>
  <si>
    <t>31.12.2023</t>
  </si>
  <si>
    <t>As at 30.6.2024</t>
  </si>
  <si>
    <t>30.6.2024</t>
  </si>
  <si>
    <t>For the period ended 30.6.</t>
  </si>
  <si>
    <t>In CZK 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</si>
</sst>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0_)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9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theme="4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/>
    </xf>
  </cellStyleXfs>
  <cellXfs count="66">
    <xf numFmtId="0" fontId="0" fillId="0" borderId="0" xfId="0"/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2" fillId="0" borderId="0" xfId="1" applyAlignment="1" applyProtection="1">
      <alignment horizontal="center"/>
    </xf>
    <xf numFmtId="3" fontId="5" fillId="0" borderId="0" xfId="2" applyNumberFormat="1" applyFont="1" applyAlignment="1"/>
    <xf numFmtId="0" fontId="5" fillId="0" borderId="0" xfId="2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0" xfId="0" applyFont="1" applyFill="1"/>
    <xf numFmtId="0" fontId="13" fillId="2" borderId="0" xfId="0" applyFont="1" applyFill="1"/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left" vertical="center" wrapText="1"/>
    </xf>
    <xf numFmtId="0" fontId="16" fillId="2" borderId="2" xfId="0" applyFont="1" applyFill="1" applyBorder="1"/>
    <xf numFmtId="164" fontId="16" fillId="4" borderId="2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 indent="2"/>
    </xf>
    <xf numFmtId="0" fontId="15" fillId="4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0" fontId="15" fillId="4" borderId="0" xfId="0" applyFont="1" applyFill="1" applyAlignment="1">
      <alignment horizontal="left" vertical="center" wrapText="1"/>
    </xf>
    <xf numFmtId="0" fontId="16" fillId="2" borderId="0" xfId="0" applyFont="1" applyFill="1"/>
    <xf numFmtId="164" fontId="16" fillId="4" borderId="0" xfId="0" applyNumberFormat="1" applyFont="1" applyFill="1" applyAlignment="1">
      <alignment horizontal="righ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/>
    <xf numFmtId="164" fontId="17" fillId="3" borderId="1" xfId="0" applyNumberFormat="1" applyFont="1" applyFill="1" applyBorder="1" applyAlignment="1">
      <alignment horizontal="right" vertical="center" wrapText="1"/>
    </xf>
    <xf numFmtId="164" fontId="16" fillId="4" borderId="3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2" borderId="2" xfId="0" applyFont="1" applyFill="1" applyBorder="1"/>
    <xf numFmtId="164" fontId="17" fillId="4" borderId="2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 indent="2"/>
    </xf>
    <xf numFmtId="0" fontId="17" fillId="4" borderId="4" xfId="0" applyFont="1" applyFill="1" applyBorder="1" applyAlignment="1">
      <alignment horizontal="left" vertical="center" wrapText="1"/>
    </xf>
    <xf numFmtId="0" fontId="17" fillId="2" borderId="4" xfId="0" applyFont="1" applyFill="1" applyBorder="1"/>
    <xf numFmtId="164" fontId="17" fillId="4" borderId="4" xfId="0" applyNumberFormat="1" applyFont="1" applyFill="1" applyBorder="1" applyAlignment="1">
      <alignment horizontal="right" vertical="center" wrapText="1"/>
    </xf>
    <xf numFmtId="0" fontId="18" fillId="4" borderId="0" xfId="0" applyFont="1" applyFill="1" applyAlignment="1">
      <alignment vertical="center"/>
    </xf>
    <xf numFmtId="0" fontId="17" fillId="4" borderId="2" xfId="0" applyFont="1" applyFill="1" applyBorder="1" applyAlignment="1">
      <alignment horizontal="left" vertical="center"/>
    </xf>
    <xf numFmtId="164" fontId="17" fillId="4" borderId="2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indent="2"/>
    </xf>
    <xf numFmtId="164" fontId="16" fillId="4" borderId="3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 indent="2"/>
    </xf>
    <xf numFmtId="0" fontId="15" fillId="4" borderId="3" xfId="0" applyFont="1" applyFill="1" applyBorder="1" applyAlignment="1">
      <alignment horizontal="left" vertical="center" indent="4"/>
    </xf>
    <xf numFmtId="164" fontId="16" fillId="4" borderId="2" xfId="0" applyNumberFormat="1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164" fontId="16" fillId="4" borderId="0" xfId="0" applyNumberFormat="1" applyFont="1" applyFill="1" applyAlignment="1">
      <alignment vertical="center" wrapText="1"/>
    </xf>
    <xf numFmtId="0" fontId="17" fillId="3" borderId="1" xfId="0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left" vertical="center"/>
    </xf>
    <xf numFmtId="0" fontId="21" fillId="2" borderId="2" xfId="0" applyFont="1" applyFill="1" applyBorder="1"/>
    <xf numFmtId="164" fontId="21" fillId="4" borderId="2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/>
    </xf>
    <xf numFmtId="0" fontId="17" fillId="2" borderId="1" xfId="0" applyFont="1" applyFill="1" applyBorder="1"/>
    <xf numFmtId="164" fontId="17" fillId="4" borderId="1" xfId="0" applyNumberFormat="1" applyFont="1" applyFill="1" applyBorder="1" applyAlignment="1">
      <alignment vertical="center" wrapText="1"/>
    </xf>
    <xf numFmtId="0" fontId="17" fillId="4" borderId="5" xfId="0" applyFont="1" applyFill="1" applyBorder="1" applyAlignment="1">
      <alignment vertical="center"/>
    </xf>
    <xf numFmtId="164" fontId="17" fillId="4" borderId="5" xfId="0" applyNumberFormat="1" applyFont="1" applyFill="1" applyBorder="1" applyAlignment="1">
      <alignment vertical="center"/>
    </xf>
    <xf numFmtId="0" fontId="15" fillId="4" borderId="3" xfId="0" applyFont="1" applyFill="1" applyBorder="1" applyAlignment="1">
      <alignment horizontal="left" vertical="center" indent="2"/>
    </xf>
    <xf numFmtId="0" fontId="5" fillId="5" borderId="0" xfId="2" applyFont="1" applyFill="1" applyAlignment="1">
      <alignment wrapText="1"/>
    </xf>
    <xf numFmtId="0" fontId="17" fillId="4" borderId="5" xfId="0" applyFont="1" applyFill="1" applyBorder="1" applyAlignment="1">
      <alignment vertical="center" wrapText="1"/>
    </xf>
    <xf numFmtId="164" fontId="0" fillId="2" borderId="0" xfId="0" applyNumberFormat="1" applyFill="1"/>
  </cellXfs>
  <cellStyles count="3">
    <cellStyle name="Hypertextový odkaz" xfId="1" builtinId="8"/>
    <cellStyle name="Normální" xfId="0" builtinId="0"/>
    <cellStyle name="normální_Výkazy_12-2009_IFICC_2010-03-01" xfId="2" xr:uid="{DD85DC06-5004-485F-88F2-D3E2278CE6C8}"/>
  </cellStyles>
  <dxfs count="55"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0</xdr:row>
      <xdr:rowOff>0</xdr:rowOff>
    </xdr:from>
    <xdr:to>
      <xdr:col>4</xdr:col>
      <xdr:colOff>1114425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42FEA2C-D441-4A1A-89AF-ED45774EB58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2957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38100</xdr:rowOff>
    </xdr:from>
    <xdr:to>
      <xdr:col>5</xdr:col>
      <xdr:colOff>28575</xdr:colOff>
      <xdr:row>1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414869B-53E5-44AB-AEB7-96F4BDB84C8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72050" y="3810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1419225</xdr:colOff>
      <xdr:row>0</xdr:row>
      <xdr:rowOff>0</xdr:rowOff>
    </xdr:from>
    <xdr:to>
      <xdr:col>4</xdr:col>
      <xdr:colOff>1104900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35454C0-D03C-40D7-8BEF-9F774B64618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149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1997-ABBC-4EDF-8494-55FA55FCFD50}">
  <sheetPr>
    <tabColor rgb="FF7030A0"/>
    <pageSetUpPr fitToPage="1"/>
  </sheetPr>
  <dimension ref="B1:I85"/>
  <sheetViews>
    <sheetView showGridLines="0" tabSelected="1" zoomScaleNormal="100" workbookViewId="0"/>
  </sheetViews>
  <sheetFormatPr defaultRowHeight="15" x14ac:dyDescent="0.25"/>
  <cols>
    <col min="1" max="1" width="9.140625" style="2"/>
    <col min="2" max="2" width="33.8554687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9" ht="39.950000000000003" customHeight="1" x14ac:dyDescent="0.25">
      <c r="B1" s="1" t="s">
        <v>69</v>
      </c>
      <c r="C1" s="1"/>
      <c r="F1" s="3" t="s">
        <v>0</v>
      </c>
      <c r="G1" s="4">
        <f>+F12+G12+F25+G25+F28+G28+F36+G36+G36+F37+G37</f>
        <v>0</v>
      </c>
      <c r="H1" s="5" t="str">
        <f>IF(SUBTOTAL(9,D11:E37)-SUBTOTAL(109,D11:E37)&lt;&gt;0,"Pozor - hodnoty na skrytých řádcích","")</f>
        <v/>
      </c>
    </row>
    <row r="2" spans="2:9" ht="20.25" customHeight="1" x14ac:dyDescent="0.25">
      <c r="B2" s="6"/>
      <c r="C2" s="7" t="s">
        <v>1</v>
      </c>
      <c r="D2" s="8"/>
      <c r="E2" s="8"/>
      <c r="F2" s="8"/>
    </row>
    <row r="3" spans="2:9" ht="20.25" customHeight="1" x14ac:dyDescent="0.25">
      <c r="B3" s="9" t="s">
        <v>2</v>
      </c>
      <c r="C3" s="9" t="s">
        <v>3</v>
      </c>
      <c r="F3" s="10"/>
    </row>
    <row r="4" spans="2:9" ht="20.25" customHeight="1" x14ac:dyDescent="0.25">
      <c r="C4" s="9" t="s">
        <v>4</v>
      </c>
      <c r="D4" s="11"/>
      <c r="F4" s="10"/>
    </row>
    <row r="5" spans="2:9" ht="20.25" customHeight="1" x14ac:dyDescent="0.25">
      <c r="B5" s="12" t="s">
        <v>5</v>
      </c>
      <c r="C5" s="9" t="s">
        <v>6</v>
      </c>
      <c r="F5" s="10"/>
    </row>
    <row r="6" spans="2:9" ht="43.5" customHeight="1" x14ac:dyDescent="0.25">
      <c r="B6" s="13" t="s">
        <v>7</v>
      </c>
      <c r="C6" s="13"/>
      <c r="D6" s="13"/>
      <c r="E6" s="13"/>
    </row>
    <row r="7" spans="2:9" x14ac:dyDescent="0.25">
      <c r="B7" s="14" t="s">
        <v>71</v>
      </c>
      <c r="C7" s="14"/>
      <c r="D7" s="14"/>
      <c r="E7" s="14"/>
      <c r="H7" s="15"/>
    </row>
    <row r="8" spans="2:9" ht="15.75" thickBot="1" x14ac:dyDescent="0.3">
      <c r="B8" s="16"/>
      <c r="C8" s="16"/>
      <c r="D8" s="16"/>
      <c r="E8" s="16"/>
    </row>
    <row r="9" spans="2:9" ht="21.95" customHeight="1" thickBot="1" x14ac:dyDescent="0.3">
      <c r="B9" s="17" t="s">
        <v>74</v>
      </c>
      <c r="C9" s="17"/>
      <c r="D9" s="18" t="s">
        <v>72</v>
      </c>
      <c r="E9" s="19" t="s">
        <v>70</v>
      </c>
    </row>
    <row r="10" spans="2:9" ht="21.95" customHeight="1" x14ac:dyDescent="0.25">
      <c r="B10" s="20"/>
      <c r="C10" s="21"/>
      <c r="D10" s="22">
        <v>2045585</v>
      </c>
      <c r="E10" s="22">
        <v>1916007</v>
      </c>
      <c r="H10" s="65"/>
      <c r="I10" s="65"/>
    </row>
    <row r="11" spans="2:9" ht="24" customHeight="1" x14ac:dyDescent="0.25">
      <c r="B11" s="20" t="s">
        <v>8</v>
      </c>
      <c r="C11" s="21"/>
      <c r="D11" s="22">
        <v>13716350</v>
      </c>
      <c r="E11" s="22">
        <v>13800784</v>
      </c>
      <c r="H11" s="65"/>
      <c r="I11" s="65"/>
    </row>
    <row r="12" spans="2:9" ht="24" customHeight="1" x14ac:dyDescent="0.25">
      <c r="B12" s="20" t="s">
        <v>9</v>
      </c>
      <c r="C12" s="21"/>
      <c r="D12" s="22">
        <v>73298709</v>
      </c>
      <c r="E12" s="22">
        <v>76417311</v>
      </c>
      <c r="F12" s="4">
        <f>+D12-SUM(D13:D16)</f>
        <v>0</v>
      </c>
      <c r="G12" s="4">
        <f>+E12-SUM(E13:E16)</f>
        <v>0</v>
      </c>
      <c r="H12" s="65"/>
      <c r="I12" s="65"/>
    </row>
    <row r="13" spans="2:9" ht="24" customHeight="1" x14ac:dyDescent="0.25">
      <c r="B13" s="23" t="s">
        <v>10</v>
      </c>
      <c r="C13" s="23"/>
      <c r="D13" s="22">
        <v>1343085</v>
      </c>
      <c r="E13" s="22">
        <v>115412</v>
      </c>
      <c r="H13" s="65"/>
      <c r="I13" s="65"/>
    </row>
    <row r="14" spans="2:9" ht="24" customHeight="1" x14ac:dyDescent="0.25">
      <c r="B14" s="23" t="s">
        <v>11</v>
      </c>
      <c r="C14" s="23"/>
      <c r="D14" s="22">
        <v>0</v>
      </c>
      <c r="E14" s="22">
        <v>1286704</v>
      </c>
      <c r="H14" s="65"/>
      <c r="I14" s="65"/>
    </row>
    <row r="15" spans="2:9" ht="24" customHeight="1" x14ac:dyDescent="0.25">
      <c r="B15" s="23" t="s">
        <v>12</v>
      </c>
      <c r="C15" s="23"/>
      <c r="D15" s="22">
        <v>42492601</v>
      </c>
      <c r="E15" s="22">
        <v>46150047</v>
      </c>
      <c r="H15" s="65"/>
      <c r="I15" s="65"/>
    </row>
    <row r="16" spans="2:9" ht="24" customHeight="1" x14ac:dyDescent="0.25">
      <c r="B16" s="23" t="s">
        <v>13</v>
      </c>
      <c r="C16" s="23"/>
      <c r="D16" s="22">
        <v>29463023</v>
      </c>
      <c r="E16" s="22">
        <v>28865148</v>
      </c>
      <c r="H16" s="65"/>
      <c r="I16" s="65"/>
    </row>
    <row r="17" spans="2:9" ht="26.25" customHeight="1" x14ac:dyDescent="0.25">
      <c r="B17" s="24" t="s">
        <v>14</v>
      </c>
      <c r="C17" s="25"/>
      <c r="D17" s="22">
        <v>1659220</v>
      </c>
      <c r="E17" s="22">
        <v>1715091</v>
      </c>
      <c r="H17" s="65"/>
      <c r="I17" s="65"/>
    </row>
    <row r="18" spans="2:9" ht="26.25" customHeight="1" x14ac:dyDescent="0.25">
      <c r="B18" s="24" t="s">
        <v>15</v>
      </c>
      <c r="C18" s="25"/>
      <c r="D18" s="22">
        <v>4088524</v>
      </c>
      <c r="E18" s="22">
        <v>3944851</v>
      </c>
      <c r="H18" s="65"/>
      <c r="I18" s="65"/>
    </row>
    <row r="19" spans="2:9" ht="26.25" customHeight="1" x14ac:dyDescent="0.25">
      <c r="B19" s="24" t="s">
        <v>16</v>
      </c>
      <c r="C19" s="25"/>
      <c r="D19" s="22">
        <v>12010432</v>
      </c>
      <c r="E19" s="22">
        <v>12217466</v>
      </c>
      <c r="H19" s="65"/>
      <c r="I19" s="65"/>
    </row>
    <row r="20" spans="2:9" ht="24" customHeight="1" x14ac:dyDescent="0.25">
      <c r="B20" s="20" t="s">
        <v>17</v>
      </c>
      <c r="C20" s="21"/>
      <c r="D20" s="22">
        <v>282760</v>
      </c>
      <c r="E20" s="22">
        <v>529042</v>
      </c>
      <c r="H20" s="65"/>
      <c r="I20" s="65"/>
    </row>
    <row r="21" spans="2:9" ht="24" customHeight="1" x14ac:dyDescent="0.25">
      <c r="B21" s="20" t="s">
        <v>18</v>
      </c>
      <c r="C21" s="21"/>
      <c r="D21" s="22">
        <v>1803930</v>
      </c>
      <c r="E21" s="22">
        <v>1856494</v>
      </c>
      <c r="H21" s="65"/>
      <c r="I21" s="65"/>
    </row>
    <row r="22" spans="2:9" ht="24" customHeight="1" x14ac:dyDescent="0.25">
      <c r="B22" s="20" t="s">
        <v>19</v>
      </c>
      <c r="C22" s="21"/>
      <c r="D22" s="22">
        <v>192940</v>
      </c>
      <c r="E22" s="22">
        <v>493221</v>
      </c>
      <c r="H22" s="65"/>
      <c r="I22" s="65"/>
    </row>
    <row r="23" spans="2:9" ht="24" customHeight="1" x14ac:dyDescent="0.25">
      <c r="B23" s="20" t="s">
        <v>20</v>
      </c>
      <c r="C23" s="21"/>
      <c r="D23" s="22">
        <v>2080035</v>
      </c>
      <c r="E23" s="22">
        <v>2216485</v>
      </c>
      <c r="H23" s="65"/>
      <c r="I23" s="65"/>
    </row>
    <row r="24" spans="2:9" ht="24" customHeight="1" thickBot="1" x14ac:dyDescent="0.3">
      <c r="B24" s="26" t="s">
        <v>21</v>
      </c>
      <c r="C24" s="27"/>
      <c r="D24" s="28">
        <v>246789</v>
      </c>
      <c r="E24" s="28">
        <v>462437</v>
      </c>
      <c r="H24" s="65"/>
      <c r="I24" s="65"/>
    </row>
    <row r="25" spans="2:9" ht="24" customHeight="1" thickBot="1" x14ac:dyDescent="0.3">
      <c r="B25" s="29" t="s">
        <v>22</v>
      </c>
      <c r="C25" s="30"/>
      <c r="D25" s="31">
        <v>111425274</v>
      </c>
      <c r="E25" s="31">
        <v>115569189</v>
      </c>
      <c r="F25" s="4">
        <f>+D25-SUM(D10:D12,D17,D18:D24)</f>
        <v>0</v>
      </c>
      <c r="G25" s="4">
        <f>+E25-SUM(E10:E12,E17,E18:E24)</f>
        <v>0</v>
      </c>
      <c r="H25" s="65"/>
      <c r="I25" s="65"/>
    </row>
    <row r="26" spans="2:9" ht="24" customHeight="1" x14ac:dyDescent="0.25">
      <c r="B26" s="20" t="s">
        <v>23</v>
      </c>
      <c r="C26" s="21"/>
      <c r="D26" s="22">
        <v>4000000</v>
      </c>
      <c r="E26" s="22">
        <v>4000000</v>
      </c>
      <c r="H26" s="65"/>
      <c r="I26" s="65"/>
    </row>
    <row r="27" spans="2:9" ht="24" customHeight="1" x14ac:dyDescent="0.25">
      <c r="B27" s="24" t="s">
        <v>24</v>
      </c>
      <c r="C27" s="25"/>
      <c r="D27" s="32">
        <v>27487876</v>
      </c>
      <c r="E27" s="32">
        <v>33446051</v>
      </c>
      <c r="H27" s="65"/>
      <c r="I27" s="65"/>
    </row>
    <row r="28" spans="2:9" ht="24" customHeight="1" x14ac:dyDescent="0.25">
      <c r="B28" s="33" t="s">
        <v>25</v>
      </c>
      <c r="C28" s="34"/>
      <c r="D28" s="35">
        <v>31487876</v>
      </c>
      <c r="E28" s="35">
        <v>37446051</v>
      </c>
      <c r="F28" s="4">
        <f>+D28-SUM(D26:D27)</f>
        <v>0</v>
      </c>
      <c r="G28" s="4">
        <f>+E28-SUM(E26:E27)</f>
        <v>0</v>
      </c>
      <c r="H28" s="65"/>
      <c r="I28" s="65"/>
    </row>
    <row r="29" spans="2:9" ht="24" customHeight="1" x14ac:dyDescent="0.25">
      <c r="B29" s="36" t="s">
        <v>26</v>
      </c>
      <c r="C29" s="21"/>
      <c r="D29" s="22">
        <v>64784850</v>
      </c>
      <c r="E29" s="22">
        <v>66338253</v>
      </c>
      <c r="H29" s="65"/>
      <c r="I29" s="65"/>
    </row>
    <row r="30" spans="2:9" ht="24" customHeight="1" x14ac:dyDescent="0.25">
      <c r="B30" s="36" t="s">
        <v>27</v>
      </c>
      <c r="C30" s="21"/>
      <c r="D30" s="22">
        <v>2906836</v>
      </c>
      <c r="E30" s="22">
        <v>3007893</v>
      </c>
      <c r="H30" s="65"/>
      <c r="I30" s="65"/>
    </row>
    <row r="31" spans="2:9" ht="24" customHeight="1" x14ac:dyDescent="0.25">
      <c r="B31" s="24" t="s">
        <v>28</v>
      </c>
      <c r="C31" s="25"/>
      <c r="D31" s="32">
        <v>280110</v>
      </c>
      <c r="E31" s="32">
        <v>314960</v>
      </c>
      <c r="H31" s="65"/>
      <c r="I31" s="65"/>
    </row>
    <row r="32" spans="2:9" ht="24" customHeight="1" x14ac:dyDescent="0.25">
      <c r="B32" s="24" t="s">
        <v>29</v>
      </c>
      <c r="C32" s="25"/>
      <c r="D32" s="32">
        <v>314412</v>
      </c>
      <c r="E32" s="32">
        <v>667032</v>
      </c>
      <c r="H32" s="65"/>
      <c r="I32" s="65"/>
    </row>
    <row r="33" spans="2:9" ht="24" customHeight="1" x14ac:dyDescent="0.25">
      <c r="B33" s="24" t="s">
        <v>30</v>
      </c>
      <c r="C33" s="25"/>
      <c r="D33" s="32">
        <v>10417432</v>
      </c>
      <c r="E33" s="32">
        <v>6488206</v>
      </c>
      <c r="H33" s="65"/>
      <c r="I33" s="65"/>
    </row>
    <row r="34" spans="2:9" ht="24" customHeight="1" x14ac:dyDescent="0.25">
      <c r="B34" s="24" t="s">
        <v>31</v>
      </c>
      <c r="C34" s="25"/>
      <c r="D34" s="32">
        <v>0</v>
      </c>
      <c r="E34" s="32">
        <v>82840</v>
      </c>
      <c r="H34" s="65"/>
      <c r="I34" s="65"/>
    </row>
    <row r="35" spans="2:9" ht="24" customHeight="1" x14ac:dyDescent="0.25">
      <c r="B35" s="24" t="s">
        <v>32</v>
      </c>
      <c r="C35" s="25"/>
      <c r="D35" s="32">
        <v>1233758</v>
      </c>
      <c r="E35" s="32">
        <v>1223954</v>
      </c>
      <c r="H35" s="65"/>
      <c r="I35" s="65"/>
    </row>
    <row r="36" spans="2:9" ht="24" customHeight="1" thickBot="1" x14ac:dyDescent="0.3">
      <c r="B36" s="37" t="s">
        <v>33</v>
      </c>
      <c r="C36" s="38"/>
      <c r="D36" s="39">
        <v>79937398</v>
      </c>
      <c r="E36" s="39">
        <v>78123138</v>
      </c>
      <c r="F36" s="4">
        <f>+D36-SUM(D29:D35)</f>
        <v>0</v>
      </c>
      <c r="G36" s="4">
        <f>+E36-SUM(E29:E35)</f>
        <v>0</v>
      </c>
      <c r="H36" s="65"/>
      <c r="I36" s="65"/>
    </row>
    <row r="37" spans="2:9" ht="24" customHeight="1" thickBot="1" x14ac:dyDescent="0.3">
      <c r="B37" s="29" t="s">
        <v>34</v>
      </c>
      <c r="C37" s="30"/>
      <c r="D37" s="31">
        <v>111425274</v>
      </c>
      <c r="E37" s="31">
        <v>115569189</v>
      </c>
      <c r="F37" s="4">
        <f>+D25-D37</f>
        <v>0</v>
      </c>
      <c r="G37" s="4">
        <f>+E25-E37</f>
        <v>0</v>
      </c>
      <c r="H37" s="65"/>
      <c r="I37" s="65"/>
    </row>
    <row r="38" spans="2:9" ht="20.45" customHeight="1" x14ac:dyDescent="0.25"/>
    <row r="39" spans="2:9" ht="20.45" customHeight="1" x14ac:dyDescent="0.25"/>
    <row r="40" spans="2:9" ht="20.45" customHeight="1" x14ac:dyDescent="0.25"/>
    <row r="41" spans="2:9" ht="20.45" customHeight="1" x14ac:dyDescent="0.25"/>
    <row r="42" spans="2:9" ht="20.45" customHeight="1" x14ac:dyDescent="0.25"/>
    <row r="43" spans="2:9" ht="20.45" customHeight="1" x14ac:dyDescent="0.25"/>
    <row r="44" spans="2:9" ht="20.45" customHeight="1" x14ac:dyDescent="0.25"/>
    <row r="48" spans="2:9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3.2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1.7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0.45" customHeight="1" x14ac:dyDescent="0.25"/>
    <row r="78" ht="20.45" customHeight="1" x14ac:dyDescent="0.25"/>
    <row r="79" ht="27" customHeight="1" x14ac:dyDescent="0.25"/>
    <row r="80" ht="28.5" customHeight="1" x14ac:dyDescent="0.25"/>
    <row r="81" ht="20.45" customHeight="1" x14ac:dyDescent="0.25"/>
    <row r="82" ht="23.25" customHeight="1" x14ac:dyDescent="0.25"/>
    <row r="83" ht="20.45" customHeight="1" x14ac:dyDescent="0.25"/>
    <row r="84" ht="20.45" customHeight="1" x14ac:dyDescent="0.25"/>
    <row r="85" ht="20.45" customHeight="1" x14ac:dyDescent="0.25"/>
  </sheetData>
  <mergeCells count="8">
    <mergeCell ref="B15:C15"/>
    <mergeCell ref="B16:C16"/>
    <mergeCell ref="B1:C1"/>
    <mergeCell ref="B6:E6"/>
    <mergeCell ref="B7:E7"/>
    <mergeCell ref="B9:C9"/>
    <mergeCell ref="B13:C13"/>
    <mergeCell ref="B14:C14"/>
  </mergeCells>
  <conditionalFormatting sqref="D11:E24 D26:E35">
    <cfRule type="cellIs" dxfId="54" priority="23" operator="equal">
      <formula>0</formula>
    </cfRule>
  </conditionalFormatting>
  <conditionalFormatting sqref="D10:E10">
    <cfRule type="cellIs" dxfId="53" priority="22" operator="equal">
      <formula>0</formula>
    </cfRule>
  </conditionalFormatting>
  <conditionalFormatting sqref="F12">
    <cfRule type="cellIs" dxfId="52" priority="20" stopIfTrue="1" operator="notEqual">
      <formula>0</formula>
    </cfRule>
    <cfRule type="cellIs" dxfId="51" priority="21" stopIfTrue="1" operator="equal">
      <formula>0</formula>
    </cfRule>
  </conditionalFormatting>
  <conditionalFormatting sqref="G12">
    <cfRule type="cellIs" dxfId="50" priority="18" stopIfTrue="1" operator="notEqual">
      <formula>0</formula>
    </cfRule>
    <cfRule type="cellIs" dxfId="49" priority="19" stopIfTrue="1" operator="equal">
      <formula>0</formula>
    </cfRule>
  </conditionalFormatting>
  <conditionalFormatting sqref="F25:G25">
    <cfRule type="cellIs" dxfId="48" priority="16" stopIfTrue="1" operator="notEqual">
      <formula>0</formula>
    </cfRule>
    <cfRule type="cellIs" dxfId="47" priority="17" stopIfTrue="1" operator="equal">
      <formula>0</formula>
    </cfRule>
  </conditionalFormatting>
  <conditionalFormatting sqref="F28">
    <cfRule type="cellIs" dxfId="46" priority="14" stopIfTrue="1" operator="notEqual">
      <formula>0</formula>
    </cfRule>
    <cfRule type="cellIs" dxfId="45" priority="15" stopIfTrue="1" operator="equal">
      <formula>0</formula>
    </cfRule>
  </conditionalFormatting>
  <conditionalFormatting sqref="G28">
    <cfRule type="cellIs" dxfId="44" priority="12" stopIfTrue="1" operator="notEqual">
      <formula>0</formula>
    </cfRule>
    <cfRule type="cellIs" dxfId="43" priority="13" stopIfTrue="1" operator="equal">
      <formula>0</formula>
    </cfRule>
  </conditionalFormatting>
  <conditionalFormatting sqref="F36">
    <cfRule type="cellIs" dxfId="42" priority="10" stopIfTrue="1" operator="notEqual">
      <formula>0</formula>
    </cfRule>
    <cfRule type="cellIs" dxfId="41" priority="11" stopIfTrue="1" operator="equal">
      <formula>0</formula>
    </cfRule>
  </conditionalFormatting>
  <conditionalFormatting sqref="G36">
    <cfRule type="cellIs" dxfId="40" priority="8" stopIfTrue="1" operator="notEqual">
      <formula>0</formula>
    </cfRule>
    <cfRule type="cellIs" dxfId="39" priority="9" stopIfTrue="1" operator="equal">
      <formula>0</formula>
    </cfRule>
  </conditionalFormatting>
  <conditionalFormatting sqref="F37">
    <cfRule type="cellIs" dxfId="38" priority="6" stopIfTrue="1" operator="notEqual">
      <formula>0</formula>
    </cfRule>
    <cfRule type="cellIs" dxfId="37" priority="7" stopIfTrue="1" operator="equal">
      <formula>0</formula>
    </cfRule>
  </conditionalFormatting>
  <conditionalFormatting sqref="G37">
    <cfRule type="cellIs" dxfId="36" priority="4" stopIfTrue="1" operator="notEqual">
      <formula>0</formula>
    </cfRule>
    <cfRule type="cellIs" dxfId="35" priority="5" stopIfTrue="1" operator="equal">
      <formula>0</formula>
    </cfRule>
  </conditionalFormatting>
  <conditionalFormatting sqref="H1">
    <cfRule type="containsText" dxfId="34" priority="3" stopIfTrue="1" operator="containsText" text="Pozor - hodnoty na skrytých řádcích">
      <formula>NOT(ISERROR(SEARCH("Pozor - hodnoty na skrytých řádcích",H1)))</formula>
    </cfRule>
  </conditionalFormatting>
  <conditionalFormatting sqref="G1">
    <cfRule type="cellIs" dxfId="33" priority="1" stopIfTrue="1" operator="notEqual">
      <formula>0</formula>
    </cfRule>
    <cfRule type="cellIs" dxfId="32" priority="2" stopIfTrue="1" operator="equal">
      <formula>0</formula>
    </cfRule>
  </conditionalFormatting>
  <hyperlinks>
    <hyperlink ref="F1" location="MAIN!A1" display="MAIN" xr:uid="{DEE9B997-2A31-41F4-B41B-360A8E72BCE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&amp;L_x000D_&amp;1#&amp;"Calibri"&amp;10&amp;K000000 Důvěrné / Confidential</oddFooter>
  </headerFooter>
  <colBreaks count="1" manualBreakCount="1">
    <brk id="5" max="36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3516-5785-4105-90AB-FD803AC5424E}">
  <sheetPr>
    <tabColor rgb="FF7030A0"/>
    <pageSetUpPr fitToPage="1"/>
  </sheetPr>
  <dimension ref="B1:I77"/>
  <sheetViews>
    <sheetView showGridLines="0" zoomScaleNormal="100" workbookViewId="0"/>
  </sheetViews>
  <sheetFormatPr defaultRowHeight="15" outlineLevelRow="1" x14ac:dyDescent="0.25"/>
  <cols>
    <col min="1" max="1" width="9.140625" style="2"/>
    <col min="2" max="2" width="43.2851562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9" ht="39.950000000000003" customHeight="1" x14ac:dyDescent="0.25">
      <c r="B1" s="1" t="s">
        <v>69</v>
      </c>
      <c r="C1" s="1"/>
      <c r="F1" s="3" t="s">
        <v>0</v>
      </c>
      <c r="G1" s="4">
        <f>+F10+G10+F15+G15+F16+G16+F20+G20+F28+G28+F30+G30</f>
        <v>0</v>
      </c>
      <c r="H1" s="5" t="str">
        <f>IF(SUBTOTAL(9,D10:E30)-SUBTOTAL(109,D10:E30)&lt;&gt;0,"Pozor - hodnoty na skrytých řádcích","")</f>
        <v/>
      </c>
    </row>
    <row r="2" spans="2:9" ht="20.25" customHeight="1" x14ac:dyDescent="0.25">
      <c r="B2" s="6"/>
      <c r="C2" s="7" t="s">
        <v>1</v>
      </c>
      <c r="D2" s="8"/>
      <c r="E2" s="8"/>
      <c r="F2" s="8"/>
    </row>
    <row r="3" spans="2:9" ht="20.25" customHeight="1" x14ac:dyDescent="0.25">
      <c r="B3" s="9" t="s">
        <v>2</v>
      </c>
      <c r="C3" s="9" t="s">
        <v>3</v>
      </c>
      <c r="F3" s="10"/>
    </row>
    <row r="4" spans="2:9" ht="20.25" customHeight="1" x14ac:dyDescent="0.25">
      <c r="C4" s="9" t="s">
        <v>4</v>
      </c>
      <c r="D4" s="11"/>
      <c r="F4" s="10"/>
    </row>
    <row r="5" spans="2:9" ht="20.25" customHeight="1" x14ac:dyDescent="0.25">
      <c r="B5" s="12" t="s">
        <v>5</v>
      </c>
      <c r="C5" s="9" t="s">
        <v>6</v>
      </c>
      <c r="F5" s="10"/>
    </row>
    <row r="6" spans="2:9" ht="43.5" customHeight="1" x14ac:dyDescent="0.25">
      <c r="B6" s="13" t="s">
        <v>35</v>
      </c>
      <c r="C6" s="13"/>
      <c r="D6" s="13"/>
      <c r="E6" s="13"/>
    </row>
    <row r="7" spans="2:9" x14ac:dyDescent="0.25">
      <c r="B7" s="14" t="s">
        <v>73</v>
      </c>
      <c r="C7" s="14"/>
      <c r="D7" s="14"/>
      <c r="E7" s="14"/>
      <c r="H7" s="15"/>
    </row>
    <row r="8" spans="2:9" ht="15.75" thickBot="1" x14ac:dyDescent="0.3">
      <c r="B8" s="16"/>
      <c r="C8" s="16"/>
      <c r="D8" s="16"/>
      <c r="E8" s="16"/>
    </row>
    <row r="9" spans="2:9" ht="21.95" customHeight="1" thickBot="1" x14ac:dyDescent="0.3">
      <c r="B9" s="17" t="s">
        <v>74</v>
      </c>
      <c r="C9" s="17"/>
      <c r="D9" s="19" t="s">
        <v>72</v>
      </c>
      <c r="E9" s="19" t="s">
        <v>68</v>
      </c>
      <c r="F9" s="40"/>
      <c r="G9" s="40"/>
    </row>
    <row r="10" spans="2:9" ht="24" customHeight="1" x14ac:dyDescent="0.25">
      <c r="B10" s="41" t="s">
        <v>36</v>
      </c>
      <c r="C10" s="34"/>
      <c r="D10" s="42">
        <v>2125401</v>
      </c>
      <c r="E10" s="42">
        <v>2428859</v>
      </c>
      <c r="F10" s="4">
        <f>+SUM(D11:D13)-D10</f>
        <v>0</v>
      </c>
      <c r="G10" s="4">
        <f>+SUM(E11:E13)-E10</f>
        <v>0</v>
      </c>
      <c r="H10" s="65"/>
      <c r="I10" s="65"/>
    </row>
    <row r="11" spans="2:9" ht="24" customHeight="1" x14ac:dyDescent="0.25">
      <c r="B11" s="43" t="s">
        <v>37</v>
      </c>
      <c r="C11" s="25"/>
      <c r="D11" s="44">
        <v>24048857</v>
      </c>
      <c r="E11" s="44">
        <v>22206355</v>
      </c>
      <c r="H11" s="65"/>
      <c r="I11" s="65"/>
    </row>
    <row r="12" spans="2:9" ht="24" customHeight="1" x14ac:dyDescent="0.25">
      <c r="B12" s="43" t="s">
        <v>38</v>
      </c>
      <c r="C12" s="25"/>
      <c r="D12" s="44">
        <v>-18766257</v>
      </c>
      <c r="E12" s="44">
        <v>-17627246</v>
      </c>
      <c r="H12" s="65"/>
      <c r="I12" s="65"/>
    </row>
    <row r="13" spans="2:9" ht="24" customHeight="1" x14ac:dyDescent="0.25">
      <c r="B13" s="43" t="s">
        <v>39</v>
      </c>
      <c r="C13" s="25"/>
      <c r="D13" s="44">
        <v>-3157199</v>
      </c>
      <c r="E13" s="44">
        <v>-2150250</v>
      </c>
      <c r="H13" s="65"/>
      <c r="I13" s="65"/>
    </row>
    <row r="14" spans="2:9" ht="6.75" customHeight="1" x14ac:dyDescent="0.25">
      <c r="B14" s="45"/>
      <c r="C14" s="25"/>
      <c r="D14" s="44"/>
      <c r="E14" s="44"/>
      <c r="H14" s="65"/>
      <c r="I14" s="65"/>
    </row>
    <row r="15" spans="2:9" ht="24" customHeight="1" x14ac:dyDescent="0.25">
      <c r="B15" s="41" t="s">
        <v>40</v>
      </c>
      <c r="C15" s="34"/>
      <c r="D15" s="42">
        <v>1308969</v>
      </c>
      <c r="E15" s="42">
        <v>2320795</v>
      </c>
      <c r="F15" s="4">
        <f>+D15-D16-D20</f>
        <v>0</v>
      </c>
      <c r="G15" s="4">
        <f>+E15-E16-E20</f>
        <v>0</v>
      </c>
      <c r="H15" s="65"/>
      <c r="I15" s="65"/>
    </row>
    <row r="16" spans="2:9" ht="27" customHeight="1" x14ac:dyDescent="0.25">
      <c r="B16" s="46" t="s">
        <v>41</v>
      </c>
      <c r="C16" s="25"/>
      <c r="D16" s="44">
        <v>3421642</v>
      </c>
      <c r="E16" s="44">
        <v>4399048</v>
      </c>
      <c r="F16" s="4">
        <f>+SUM(D17:D19)-D16</f>
        <v>0</v>
      </c>
      <c r="G16" s="4">
        <f>+SUM(E17:E19)-E16</f>
        <v>0</v>
      </c>
      <c r="H16" s="65"/>
      <c r="I16" s="65"/>
    </row>
    <row r="17" spans="2:9" ht="24" customHeight="1" x14ac:dyDescent="0.25">
      <c r="B17" s="47" t="s">
        <v>42</v>
      </c>
      <c r="C17" s="25"/>
      <c r="D17" s="44">
        <v>819527</v>
      </c>
      <c r="E17" s="44">
        <v>785701</v>
      </c>
      <c r="H17" s="65"/>
      <c r="I17" s="65"/>
    </row>
    <row r="18" spans="2:9" ht="24" customHeight="1" x14ac:dyDescent="0.25">
      <c r="B18" s="47" t="s">
        <v>43</v>
      </c>
      <c r="C18" s="25"/>
      <c r="D18" s="44">
        <v>2694343</v>
      </c>
      <c r="E18" s="44">
        <v>3575170</v>
      </c>
      <c r="H18" s="65"/>
      <c r="I18" s="65"/>
    </row>
    <row r="19" spans="2:9" ht="24" customHeight="1" x14ac:dyDescent="0.25">
      <c r="B19" s="47" t="s">
        <v>44</v>
      </c>
      <c r="C19" s="25"/>
      <c r="D19" s="44">
        <v>-92228</v>
      </c>
      <c r="E19" s="44">
        <v>38177</v>
      </c>
      <c r="H19" s="65"/>
      <c r="I19" s="65"/>
    </row>
    <row r="20" spans="2:9" ht="24" customHeight="1" x14ac:dyDescent="0.25">
      <c r="B20" s="46" t="s">
        <v>45</v>
      </c>
      <c r="C20" s="25"/>
      <c r="D20" s="44">
        <v>-2112673</v>
      </c>
      <c r="E20" s="44">
        <v>-2078253</v>
      </c>
      <c r="F20" s="4">
        <f>+SUM(D21:D22)-D20</f>
        <v>0</v>
      </c>
      <c r="G20" s="4">
        <f>+SUM(E21:E22)-E20</f>
        <v>0</v>
      </c>
      <c r="H20" s="65"/>
      <c r="I20" s="65"/>
    </row>
    <row r="21" spans="2:9" ht="24" customHeight="1" x14ac:dyDescent="0.25">
      <c r="B21" s="47" t="s">
        <v>46</v>
      </c>
      <c r="C21" s="25"/>
      <c r="D21" s="44">
        <v>-2258134</v>
      </c>
      <c r="E21" s="44">
        <v>-2237550</v>
      </c>
      <c r="H21" s="65"/>
      <c r="I21" s="65"/>
    </row>
    <row r="22" spans="2:9" ht="24" customHeight="1" x14ac:dyDescent="0.25">
      <c r="B22" s="47" t="s">
        <v>47</v>
      </c>
      <c r="C22" s="21"/>
      <c r="D22" s="48">
        <v>145461</v>
      </c>
      <c r="E22" s="48">
        <v>159297</v>
      </c>
      <c r="H22" s="65"/>
      <c r="I22" s="65"/>
    </row>
    <row r="23" spans="2:9" ht="6.75" customHeight="1" x14ac:dyDescent="0.25">
      <c r="B23" s="45"/>
      <c r="C23" s="25"/>
      <c r="D23" s="44">
        <v>0</v>
      </c>
      <c r="E23" s="44">
        <v>0</v>
      </c>
      <c r="H23" s="65"/>
      <c r="I23" s="65"/>
    </row>
    <row r="24" spans="2:9" ht="24" hidden="1" customHeight="1" outlineLevel="1" x14ac:dyDescent="0.25">
      <c r="B24" s="49" t="s">
        <v>48</v>
      </c>
      <c r="C24" s="21"/>
      <c r="D24" s="48">
        <v>0</v>
      </c>
      <c r="E24" s="48">
        <v>0</v>
      </c>
      <c r="H24" s="65"/>
      <c r="I24" s="65"/>
    </row>
    <row r="25" spans="2:9" ht="24" customHeight="1" collapsed="1" x14ac:dyDescent="0.25">
      <c r="B25" s="45" t="s">
        <v>49</v>
      </c>
      <c r="C25" s="25"/>
      <c r="D25" s="44">
        <v>339961</v>
      </c>
      <c r="E25" s="44">
        <v>413106</v>
      </c>
      <c r="H25" s="65"/>
      <c r="I25" s="65"/>
    </row>
    <row r="26" spans="2:9" ht="24" customHeight="1" x14ac:dyDescent="0.25">
      <c r="B26" s="45" t="s">
        <v>50</v>
      </c>
      <c r="C26" s="25"/>
      <c r="D26" s="44">
        <v>-789127</v>
      </c>
      <c r="E26" s="44">
        <v>-911266</v>
      </c>
      <c r="H26" s="65"/>
      <c r="I26" s="65"/>
    </row>
    <row r="27" spans="2:9" ht="24" customHeight="1" outlineLevel="1" thickBot="1" x14ac:dyDescent="0.3">
      <c r="B27" s="50" t="s">
        <v>51</v>
      </c>
      <c r="C27" s="27"/>
      <c r="D27" s="51">
        <v>-22644</v>
      </c>
      <c r="E27" s="51">
        <v>0</v>
      </c>
      <c r="H27" s="65"/>
      <c r="I27" s="65"/>
    </row>
    <row r="28" spans="2:9" ht="24" customHeight="1" thickBot="1" x14ac:dyDescent="0.3">
      <c r="B28" s="52" t="s">
        <v>52</v>
      </c>
      <c r="C28" s="30"/>
      <c r="D28" s="53">
        <v>2962560</v>
      </c>
      <c r="E28" s="53">
        <v>4251494</v>
      </c>
      <c r="F28" s="4">
        <f>+D10+D15+SUM(D24:D27)-D28</f>
        <v>0</v>
      </c>
      <c r="G28" s="4">
        <f>+E10+E15+SUM(E24:E27)-E28</f>
        <v>0</v>
      </c>
      <c r="H28" s="65"/>
      <c r="I28" s="65"/>
    </row>
    <row r="29" spans="2:9" ht="24" customHeight="1" thickBot="1" x14ac:dyDescent="0.3">
      <c r="B29" s="54" t="s">
        <v>53</v>
      </c>
      <c r="C29" s="55"/>
      <c r="D29" s="56">
        <v>-535043</v>
      </c>
      <c r="E29" s="56">
        <v>-783087</v>
      </c>
      <c r="H29" s="65"/>
      <c r="I29" s="65"/>
    </row>
    <row r="30" spans="2:9" ht="24" customHeight="1" thickBot="1" x14ac:dyDescent="0.3">
      <c r="B30" s="52" t="s">
        <v>54</v>
      </c>
      <c r="C30" s="30"/>
      <c r="D30" s="53">
        <v>2427517</v>
      </c>
      <c r="E30" s="53">
        <v>3468407</v>
      </c>
      <c r="F30" s="4">
        <f>+D28+D29-D30</f>
        <v>0</v>
      </c>
      <c r="G30" s="4">
        <f>+E28+E29-E30</f>
        <v>0</v>
      </c>
      <c r="H30" s="65"/>
      <c r="I30" s="65"/>
    </row>
    <row r="31" spans="2:9" ht="24" customHeight="1" x14ac:dyDescent="0.25"/>
    <row r="32" spans="2:9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3.2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1.7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7" customHeight="1" x14ac:dyDescent="0.25"/>
    <row r="72" ht="28.5" customHeight="1" x14ac:dyDescent="0.25"/>
    <row r="73" ht="20.45" customHeight="1" x14ac:dyDescent="0.25"/>
    <row r="74" ht="23.25" customHeight="1" x14ac:dyDescent="0.25"/>
    <row r="75" ht="20.45" customHeight="1" x14ac:dyDescent="0.25"/>
    <row r="76" ht="20.45" customHeight="1" x14ac:dyDescent="0.25"/>
    <row r="77" ht="20.45" customHeight="1" x14ac:dyDescent="0.25"/>
  </sheetData>
  <mergeCells count="4">
    <mergeCell ref="B1:C1"/>
    <mergeCell ref="B6:E6"/>
    <mergeCell ref="B7:E7"/>
    <mergeCell ref="B9:C9"/>
  </mergeCells>
  <conditionalFormatting sqref="H1">
    <cfRule type="containsText" dxfId="31" priority="20" stopIfTrue="1" operator="containsText" text="Pozor - hodnoty na skrytých řádcích">
      <formula>NOT(ISERROR(SEARCH("Pozor - hodnoty na skrytých řádcích",H1)))</formula>
    </cfRule>
  </conditionalFormatting>
  <conditionalFormatting sqref="D10:E14 D16:E19">
    <cfRule type="cellIs" dxfId="30" priority="19" operator="equal">
      <formula>0</formula>
    </cfRule>
  </conditionalFormatting>
  <conditionalFormatting sqref="D19:E22 D29:E29 D27:E27 D24:E25">
    <cfRule type="cellIs" dxfId="29" priority="18" operator="equal">
      <formula>0</formula>
    </cfRule>
  </conditionalFormatting>
  <conditionalFormatting sqref="D26:E26">
    <cfRule type="cellIs" dxfId="28" priority="17" operator="equal">
      <formula>0</formula>
    </cfRule>
  </conditionalFormatting>
  <conditionalFormatting sqref="D23:E23">
    <cfRule type="cellIs" dxfId="27" priority="16" operator="equal">
      <formula>0</formula>
    </cfRule>
  </conditionalFormatting>
  <conditionalFormatting sqref="D15:E15">
    <cfRule type="cellIs" dxfId="26" priority="15" operator="equal">
      <formula>0</formula>
    </cfRule>
  </conditionalFormatting>
  <conditionalFormatting sqref="F10:G10">
    <cfRule type="cellIs" dxfId="25" priority="13" stopIfTrue="1" operator="notEqual">
      <formula>0</formula>
    </cfRule>
    <cfRule type="cellIs" dxfId="24" priority="14" stopIfTrue="1" operator="equal">
      <formula>0</formula>
    </cfRule>
  </conditionalFormatting>
  <conditionalFormatting sqref="F28:G28">
    <cfRule type="cellIs" dxfId="23" priority="11" stopIfTrue="1" operator="notEqual">
      <formula>0</formula>
    </cfRule>
    <cfRule type="cellIs" dxfId="22" priority="12" stopIfTrue="1" operator="equal">
      <formula>0</formula>
    </cfRule>
  </conditionalFormatting>
  <conditionalFormatting sqref="F30:G30">
    <cfRule type="cellIs" dxfId="21" priority="9" stopIfTrue="1" operator="notEqual">
      <formula>0</formula>
    </cfRule>
    <cfRule type="cellIs" dxfId="20" priority="10" stopIfTrue="1" operator="equal">
      <formula>0</formula>
    </cfRule>
  </conditionalFormatting>
  <conditionalFormatting sqref="F15:G15">
    <cfRule type="cellIs" dxfId="19" priority="7" stopIfTrue="1" operator="notEqual">
      <formula>0</formula>
    </cfRule>
    <cfRule type="cellIs" dxfId="18" priority="8" stopIfTrue="1" operator="equal">
      <formula>0</formula>
    </cfRule>
  </conditionalFormatting>
  <conditionalFormatting sqref="F16:G16">
    <cfRule type="cellIs" dxfId="17" priority="5" stopIfTrue="1" operator="notEqual">
      <formula>0</formula>
    </cfRule>
    <cfRule type="cellIs" dxfId="16" priority="6" stopIfTrue="1" operator="equal">
      <formula>0</formula>
    </cfRule>
  </conditionalFormatting>
  <conditionalFormatting sqref="F20:G20">
    <cfRule type="cellIs" dxfId="15" priority="3" stopIfTrue="1" operator="notEqual">
      <formula>0</formula>
    </cfRule>
    <cfRule type="cellIs" dxfId="14" priority="4" stopIfTrue="1" operator="equal">
      <formula>0</formula>
    </cfRule>
  </conditionalFormatting>
  <conditionalFormatting sqref="G1">
    <cfRule type="cellIs" dxfId="13" priority="1" stopIfTrue="1" operator="notEqual">
      <formula>0</formula>
    </cfRule>
    <cfRule type="cellIs" dxfId="12" priority="2" stopIfTrue="1" operator="equal">
      <formula>0</formula>
    </cfRule>
  </conditionalFormatting>
  <hyperlinks>
    <hyperlink ref="F1" location="MAIN!A1" display="MAIN" xr:uid="{37DC7421-4305-4A93-9AA4-2CF98928E1A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489B-D29C-4C60-97E4-EA9B288E4B07}">
  <sheetPr>
    <tabColor rgb="FF7030A0"/>
    <pageSetUpPr fitToPage="1"/>
  </sheetPr>
  <dimension ref="B1:I72"/>
  <sheetViews>
    <sheetView showGridLines="0" zoomScaleNormal="100" workbookViewId="0"/>
  </sheetViews>
  <sheetFormatPr defaultRowHeight="15" outlineLevelRow="1" x14ac:dyDescent="0.25"/>
  <cols>
    <col min="1" max="1" width="9.140625" style="2"/>
    <col min="2" max="2" width="43.2851562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9" ht="39.950000000000003" customHeight="1" x14ac:dyDescent="0.25">
      <c r="B1" s="1" t="s">
        <v>69</v>
      </c>
      <c r="C1" s="1"/>
      <c r="F1" s="3" t="s">
        <v>0</v>
      </c>
      <c r="G1" s="4">
        <f>+F10+G10+F15+G15+F26+G26+F27+G27+F28+G28</f>
        <v>0</v>
      </c>
      <c r="H1" s="5" t="str">
        <f>IF(SUBTOTAL(9,D13:E25)-SUBTOTAL(109,D13:E25)&lt;&gt;0,"Pozor - hodnoty na skrytých řádcích","")</f>
        <v/>
      </c>
    </row>
    <row r="2" spans="2:9" ht="20.25" customHeight="1" x14ac:dyDescent="0.25">
      <c r="B2" s="6"/>
      <c r="C2" s="7" t="s">
        <v>1</v>
      </c>
      <c r="D2" s="8"/>
      <c r="E2" s="8"/>
      <c r="F2" s="8"/>
    </row>
    <row r="3" spans="2:9" ht="20.25" customHeight="1" x14ac:dyDescent="0.25">
      <c r="B3" s="9" t="s">
        <v>2</v>
      </c>
      <c r="C3" s="9" t="s">
        <v>3</v>
      </c>
      <c r="F3" s="10"/>
    </row>
    <row r="4" spans="2:9" ht="20.25" customHeight="1" x14ac:dyDescent="0.25">
      <c r="C4" s="9" t="s">
        <v>4</v>
      </c>
      <c r="D4" s="11"/>
      <c r="F4" s="10"/>
    </row>
    <row r="5" spans="2:9" ht="20.25" customHeight="1" x14ac:dyDescent="0.25">
      <c r="B5" s="12" t="s">
        <v>5</v>
      </c>
      <c r="C5" s="9" t="s">
        <v>6</v>
      </c>
      <c r="F5" s="10"/>
    </row>
    <row r="6" spans="2:9" ht="43.5" customHeight="1" x14ac:dyDescent="0.25">
      <c r="B6" s="13" t="s">
        <v>55</v>
      </c>
      <c r="C6" s="13"/>
      <c r="D6" s="13"/>
      <c r="E6" s="13"/>
    </row>
    <row r="7" spans="2:9" x14ac:dyDescent="0.25">
      <c r="B7" s="14" t="s">
        <v>73</v>
      </c>
      <c r="C7" s="14"/>
      <c r="D7" s="14"/>
      <c r="E7" s="14"/>
      <c r="H7" s="15"/>
    </row>
    <row r="8" spans="2:9" ht="15.75" thickBot="1" x14ac:dyDescent="0.3">
      <c r="B8" s="16"/>
      <c r="C8" s="16"/>
      <c r="D8" s="16"/>
      <c r="E8" s="16"/>
    </row>
    <row r="9" spans="2:9" ht="21.95" customHeight="1" thickBot="1" x14ac:dyDescent="0.3">
      <c r="B9" s="17" t="s">
        <v>74</v>
      </c>
      <c r="C9" s="17"/>
      <c r="D9" s="19" t="s">
        <v>72</v>
      </c>
      <c r="E9" s="19" t="s">
        <v>68</v>
      </c>
    </row>
    <row r="10" spans="2:9" ht="21.95" customHeight="1" thickBot="1" x14ac:dyDescent="0.3">
      <c r="B10" s="57" t="s">
        <v>54</v>
      </c>
      <c r="C10" s="58"/>
      <c r="D10" s="59">
        <v>2427517</v>
      </c>
      <c r="E10" s="59">
        <v>3468407</v>
      </c>
      <c r="F10" s="4">
        <v>0</v>
      </c>
      <c r="G10" s="4">
        <v>0</v>
      </c>
      <c r="H10" s="65"/>
      <c r="I10" s="65"/>
    </row>
    <row r="11" spans="2:9" ht="26.25" customHeight="1" x14ac:dyDescent="0.25">
      <c r="B11" s="60" t="s">
        <v>56</v>
      </c>
      <c r="C11" s="60"/>
      <c r="D11" s="61"/>
      <c r="E11" s="61"/>
      <c r="F11" s="4"/>
      <c r="G11" s="4"/>
      <c r="H11" s="65"/>
      <c r="I11" s="65"/>
    </row>
    <row r="12" spans="2:9" ht="26.25" customHeight="1" x14ac:dyDescent="0.25">
      <c r="B12" s="62" t="s">
        <v>57</v>
      </c>
      <c r="C12" s="62">
        <v>0</v>
      </c>
      <c r="D12" s="44">
        <v>98</v>
      </c>
      <c r="E12" s="44">
        <v>0</v>
      </c>
      <c r="F12" s="4"/>
      <c r="G12" s="4"/>
      <c r="H12" s="65"/>
      <c r="I12" s="65"/>
    </row>
    <row r="13" spans="2:9" ht="26.25" customHeight="1" x14ac:dyDescent="0.25">
      <c r="B13" s="62" t="s">
        <v>58</v>
      </c>
      <c r="C13" s="62">
        <v>0</v>
      </c>
      <c r="D13" s="44">
        <v>330279</v>
      </c>
      <c r="E13" s="44">
        <v>315799</v>
      </c>
      <c r="F13" s="4"/>
      <c r="G13" s="4"/>
      <c r="H13" s="65"/>
      <c r="I13" s="65"/>
    </row>
    <row r="14" spans="2:9" ht="26.25" customHeight="1" x14ac:dyDescent="0.25">
      <c r="B14" s="62" t="s">
        <v>59</v>
      </c>
      <c r="C14" s="62">
        <v>0</v>
      </c>
      <c r="D14" s="44">
        <v>-69333</v>
      </c>
      <c r="E14" s="44">
        <v>-52878</v>
      </c>
      <c r="F14" s="4"/>
      <c r="G14" s="4"/>
      <c r="H14" s="65"/>
      <c r="I14" s="65"/>
    </row>
    <row r="15" spans="2:9" ht="26.25" customHeight="1" thickBot="1" x14ac:dyDescent="0.3">
      <c r="B15" s="49"/>
      <c r="C15" s="21"/>
      <c r="D15" s="42">
        <v>261044</v>
      </c>
      <c r="E15" s="42">
        <v>262921</v>
      </c>
      <c r="F15" s="4">
        <f>+D12+D13+D14-D15</f>
        <v>0</v>
      </c>
      <c r="G15" s="4">
        <f>+E12+E13+E14-E15</f>
        <v>0</v>
      </c>
      <c r="H15" s="65"/>
      <c r="I15" s="65"/>
    </row>
    <row r="16" spans="2:9" ht="26.25" customHeight="1" x14ac:dyDescent="0.25">
      <c r="B16" s="60" t="s">
        <v>60</v>
      </c>
      <c r="C16" s="60"/>
      <c r="D16" s="61"/>
      <c r="E16" s="61"/>
      <c r="F16" s="4"/>
      <c r="G16" s="4"/>
      <c r="H16" s="65"/>
      <c r="I16" s="65"/>
    </row>
    <row r="17" spans="2:9" ht="26.25" customHeight="1" x14ac:dyDescent="0.25">
      <c r="B17" s="62" t="s">
        <v>57</v>
      </c>
      <c r="C17" s="62">
        <v>0</v>
      </c>
      <c r="D17" s="44">
        <v>189781</v>
      </c>
      <c r="E17" s="44">
        <v>-3963</v>
      </c>
      <c r="F17" s="63"/>
      <c r="G17" s="63"/>
      <c r="H17" s="65"/>
      <c r="I17" s="65"/>
    </row>
    <row r="18" spans="2:9" ht="26.25" hidden="1" customHeight="1" outlineLevel="1" x14ac:dyDescent="0.25">
      <c r="B18" s="62" t="s">
        <v>61</v>
      </c>
      <c r="C18" s="62">
        <v>0</v>
      </c>
      <c r="D18" s="44">
        <v>0</v>
      </c>
      <c r="E18" s="44">
        <v>0</v>
      </c>
      <c r="F18" s="63"/>
      <c r="G18" s="63"/>
      <c r="H18" s="65"/>
      <c r="I18" s="65"/>
    </row>
    <row r="19" spans="2:9" ht="26.25" hidden="1" customHeight="1" outlineLevel="1" x14ac:dyDescent="0.25">
      <c r="B19" s="62" t="s">
        <v>62</v>
      </c>
      <c r="C19" s="62">
        <v>0</v>
      </c>
      <c r="D19" s="44">
        <v>0</v>
      </c>
      <c r="E19" s="44">
        <v>0</v>
      </c>
      <c r="F19" s="63"/>
      <c r="G19" s="63"/>
      <c r="H19" s="65"/>
      <c r="I19" s="65"/>
    </row>
    <row r="20" spans="2:9" ht="26.25" customHeight="1" collapsed="1" x14ac:dyDescent="0.25">
      <c r="B20" s="23" t="s">
        <v>63</v>
      </c>
      <c r="C20" s="23">
        <v>0</v>
      </c>
      <c r="D20" s="44">
        <v>-218509</v>
      </c>
      <c r="E20" s="44">
        <v>1149262</v>
      </c>
      <c r="F20" s="63"/>
      <c r="G20" s="63"/>
      <c r="H20" s="65"/>
      <c r="I20" s="65"/>
    </row>
    <row r="21" spans="2:9" ht="26.25" customHeight="1" x14ac:dyDescent="0.25">
      <c r="B21" s="23" t="s">
        <v>64</v>
      </c>
      <c r="C21" s="23">
        <v>0</v>
      </c>
      <c r="D21" s="44">
        <v>-20921</v>
      </c>
      <c r="E21" s="44">
        <v>-91751</v>
      </c>
      <c r="F21" s="63"/>
      <c r="G21" s="63"/>
      <c r="H21" s="65"/>
      <c r="I21" s="65"/>
    </row>
    <row r="22" spans="2:9" ht="26.25" customHeight="1" x14ac:dyDescent="0.25">
      <c r="B22" s="36" t="s">
        <v>46</v>
      </c>
      <c r="C22" s="36"/>
      <c r="D22" s="44">
        <v>90386</v>
      </c>
      <c r="E22" s="44">
        <v>-358891</v>
      </c>
      <c r="F22" s="63"/>
      <c r="G22" s="63"/>
      <c r="H22" s="65"/>
      <c r="I22" s="65"/>
    </row>
    <row r="23" spans="2:9" ht="26.25" customHeight="1" x14ac:dyDescent="0.25">
      <c r="B23" s="36" t="s">
        <v>47</v>
      </c>
      <c r="C23" s="36"/>
      <c r="D23" s="44">
        <v>-40458</v>
      </c>
      <c r="E23" s="44">
        <v>157200</v>
      </c>
      <c r="F23" s="63"/>
      <c r="G23" s="63"/>
      <c r="H23" s="65"/>
      <c r="I23" s="65"/>
    </row>
    <row r="24" spans="2:9" ht="26.25" customHeight="1" outlineLevel="1" x14ac:dyDescent="0.25">
      <c r="B24" s="23" t="s">
        <v>65</v>
      </c>
      <c r="C24" s="23">
        <v>0</v>
      </c>
      <c r="D24" s="44">
        <v>0</v>
      </c>
      <c r="E24" s="44">
        <v>-47706</v>
      </c>
      <c r="F24" s="63"/>
      <c r="G24" s="63"/>
      <c r="H24" s="65"/>
      <c r="I24" s="65"/>
    </row>
    <row r="25" spans="2:9" ht="26.25" customHeight="1" x14ac:dyDescent="0.25">
      <c r="B25" s="62" t="s">
        <v>59</v>
      </c>
      <c r="C25" s="62">
        <v>0</v>
      </c>
      <c r="D25" s="48">
        <v>35281</v>
      </c>
      <c r="E25" s="48">
        <v>-173160</v>
      </c>
      <c r="F25" s="63"/>
      <c r="G25" s="63"/>
      <c r="H25" s="65"/>
      <c r="I25" s="65"/>
    </row>
    <row r="26" spans="2:9" ht="26.25" customHeight="1" thickBot="1" x14ac:dyDescent="0.3">
      <c r="B26" s="49"/>
      <c r="C26" s="21"/>
      <c r="D26" s="42">
        <v>35560</v>
      </c>
      <c r="E26" s="42">
        <v>630991</v>
      </c>
      <c r="F26" s="4">
        <f>+D26-SUM(D17:D25)</f>
        <v>0</v>
      </c>
      <c r="G26" s="4">
        <f>+E26-SUM(E17:E25)</f>
        <v>0</v>
      </c>
      <c r="H26" s="65"/>
      <c r="I26" s="65"/>
    </row>
    <row r="27" spans="2:9" ht="26.25" customHeight="1" thickBot="1" x14ac:dyDescent="0.3">
      <c r="B27" s="64" t="s">
        <v>66</v>
      </c>
      <c r="C27" s="64"/>
      <c r="D27" s="59">
        <v>296604</v>
      </c>
      <c r="E27" s="59">
        <v>893912</v>
      </c>
      <c r="F27" s="4">
        <f>+D27-D26-D15</f>
        <v>0</v>
      </c>
      <c r="G27" s="4">
        <f>+E27-E26-E15</f>
        <v>0</v>
      </c>
      <c r="H27" s="65"/>
      <c r="I27" s="65"/>
    </row>
    <row r="28" spans="2:9" ht="26.25" customHeight="1" thickBot="1" x14ac:dyDescent="0.3">
      <c r="B28" s="52" t="s">
        <v>67</v>
      </c>
      <c r="C28" s="30"/>
      <c r="D28" s="53">
        <v>2724121</v>
      </c>
      <c r="E28" s="53">
        <v>4362319</v>
      </c>
      <c r="F28" s="4">
        <f>+D10+D27-D28</f>
        <v>0</v>
      </c>
      <c r="G28" s="4">
        <f>+E10+E27-E28</f>
        <v>0</v>
      </c>
      <c r="H28" s="65"/>
      <c r="I28" s="65"/>
    </row>
    <row r="29" spans="2:9" ht="20.45" customHeight="1" x14ac:dyDescent="0.25">
      <c r="H29" s="65"/>
      <c r="I29" s="65"/>
    </row>
    <row r="30" spans="2:9" ht="20.45" customHeight="1" x14ac:dyDescent="0.25">
      <c r="H30" s="65"/>
      <c r="I30" s="65"/>
    </row>
    <row r="31" spans="2:9" ht="20.45" customHeight="1" x14ac:dyDescent="0.25">
      <c r="H31" s="65"/>
      <c r="I31" s="65"/>
    </row>
    <row r="32" spans="2:9" x14ac:dyDescent="0.25">
      <c r="H32" s="65"/>
      <c r="I32" s="65"/>
    </row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3.2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1.7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7" customHeight="1" x14ac:dyDescent="0.25"/>
    <row r="67" ht="28.5" customHeight="1" x14ac:dyDescent="0.25"/>
    <row r="68" ht="20.45" customHeight="1" x14ac:dyDescent="0.25"/>
    <row r="69" ht="23.25" customHeight="1" x14ac:dyDescent="0.25"/>
    <row r="70" ht="20.45" customHeight="1" x14ac:dyDescent="0.25"/>
    <row r="71" ht="20.45" customHeight="1" x14ac:dyDescent="0.25"/>
    <row r="72" ht="20.45" customHeight="1" x14ac:dyDescent="0.25"/>
  </sheetData>
  <mergeCells count="14">
    <mergeCell ref="B24:C24"/>
    <mergeCell ref="B25:C25"/>
    <mergeCell ref="B14:C14"/>
    <mergeCell ref="B17:C17"/>
    <mergeCell ref="B18:C18"/>
    <mergeCell ref="B19:C19"/>
    <mergeCell ref="B20:C20"/>
    <mergeCell ref="B21:C21"/>
    <mergeCell ref="B1:C1"/>
    <mergeCell ref="B6:E6"/>
    <mergeCell ref="B7:E7"/>
    <mergeCell ref="B9:C9"/>
    <mergeCell ref="B12:C12"/>
    <mergeCell ref="B13:C13"/>
  </mergeCells>
  <conditionalFormatting sqref="H1">
    <cfRule type="containsText" dxfId="11" priority="12" stopIfTrue="1" operator="containsText" text="Pozor - hodnoty na skrytých řádcích">
      <formula>NOT(ISERROR(SEARCH("Pozor - hodnoty na skrytých řádcích",H1)))</formula>
    </cfRule>
  </conditionalFormatting>
  <conditionalFormatting sqref="D17:E20">
    <cfRule type="cellIs" dxfId="10" priority="11" operator="equal">
      <formula>0</formula>
    </cfRule>
  </conditionalFormatting>
  <conditionalFormatting sqref="D12:E15">
    <cfRule type="cellIs" dxfId="9" priority="10" operator="equal">
      <formula>0</formula>
    </cfRule>
  </conditionalFormatting>
  <conditionalFormatting sqref="D21:E24">
    <cfRule type="cellIs" dxfId="8" priority="9" operator="equal">
      <formula>0</formula>
    </cfRule>
  </conditionalFormatting>
  <conditionalFormatting sqref="D25:E25">
    <cfRule type="cellIs" dxfId="7" priority="8" operator="equal">
      <formula>0</formula>
    </cfRule>
  </conditionalFormatting>
  <conditionalFormatting sqref="D26:E26">
    <cfRule type="cellIs" dxfId="6" priority="7" operator="equal">
      <formula>0</formula>
    </cfRule>
  </conditionalFormatting>
  <conditionalFormatting sqref="F10:G16">
    <cfRule type="cellIs" dxfId="5" priority="5" stopIfTrue="1" operator="notEqual">
      <formula>0</formula>
    </cfRule>
    <cfRule type="cellIs" dxfId="4" priority="6" stopIfTrue="1" operator="equal">
      <formula>0</formula>
    </cfRule>
  </conditionalFormatting>
  <conditionalFormatting sqref="F26:G28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G1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hyperlinks>
    <hyperlink ref="F1" location="MAIN!A1" display="MAIN" xr:uid="{7582838A-7F1B-4B56-84D7-39ED763719F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Statement of Financial Position</vt:lpstr>
      <vt:lpstr>Income Statement</vt:lpstr>
      <vt:lpstr>Other Comprehensive Income</vt:lpstr>
      <vt:lpstr>'Income Statement'!Oblast_tisku</vt:lpstr>
      <vt:lpstr>'Other Comprehensive Income'!Oblast_tisku</vt:lpstr>
      <vt:lpstr>'Statement of Financial Position'!Oblast_tisku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dcterms:created xsi:type="dcterms:W3CDTF">2024-08-02T13:29:03Z</dcterms:created>
  <dcterms:modified xsi:type="dcterms:W3CDTF">2024-08-02T13:31:33Z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2024-08-02T13:31:15Z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114b5ec5-90f6-4895-8150-2f6e643c3f2a</vt:lpwstr>
  </property>
  <property fmtid="{D5CDD505-2E9C-101B-9397-08002B2CF9AE}" pid="8" name="MSIP_Label_17a71049-ab6d-463d-b568-0751aa1e8107_ContentBits">
    <vt:lpwstr>2</vt:lpwstr>
  </property>
</Properties>
</file>